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kr-rpfs\fdr-TRN$\rancourtb\Desktop\_Upload to Standards Page\Road Standards Page\1_Road Design Guidelines\"/>
    </mc:Choice>
  </mc:AlternateContent>
  <xr:revisionPtr revIDLastSave="0" documentId="13_ncr:1_{2E44FC3C-2D0B-4C32-B2C7-0D1EEE6ED6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orm Sewer Run #1" sheetId="5" r:id="rId1"/>
  </sheets>
  <definedNames>
    <definedName name="_xlnm.Print_Area" localSheetId="0">'Storm Sewer Run #1'!$A$1:$W$50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5" l="1"/>
  <c r="T20" i="5" s="1"/>
  <c r="U20" i="5" s="1"/>
  <c r="S18" i="5"/>
  <c r="T18" i="5" s="1"/>
  <c r="U18" i="5" s="1"/>
  <c r="S16" i="5"/>
  <c r="T16" i="5" s="1"/>
  <c r="U16" i="5" s="1"/>
  <c r="S14" i="5"/>
  <c r="T14" i="5" s="1"/>
  <c r="U14" i="5" s="1"/>
  <c r="F15" i="5" s="1"/>
  <c r="K13" i="5"/>
  <c r="P16" i="5"/>
  <c r="P18" i="5"/>
  <c r="P20" i="5"/>
  <c r="P14" i="5"/>
  <c r="I13" i="5"/>
  <c r="J13" i="5" s="1"/>
  <c r="I15" i="5"/>
  <c r="I17" i="5"/>
  <c r="I19" i="5"/>
  <c r="L13" i="5" l="1"/>
  <c r="V14" i="5" s="1"/>
  <c r="J15" i="5"/>
  <c r="J17" i="5" s="1"/>
  <c r="J19" i="5" s="1"/>
  <c r="F17" i="5"/>
  <c r="K15" i="5"/>
  <c r="L15" i="5" s="1"/>
  <c r="V16" i="5" s="1"/>
  <c r="F19" i="5" l="1"/>
  <c r="K19" i="5" s="1"/>
  <c r="L19" i="5" s="1"/>
  <c r="V20" i="5" s="1"/>
  <c r="K17" i="5"/>
  <c r="L17" i="5" s="1"/>
  <c r="V18" i="5" s="1"/>
</calcChain>
</file>

<file path=xl/sharedStrings.xml><?xml version="1.0" encoding="utf-8"?>
<sst xmlns="http://schemas.openxmlformats.org/spreadsheetml/2006/main" count="84" uniqueCount="65">
  <si>
    <t>DRAINAGE AREA</t>
  </si>
  <si>
    <t>RUNOFF DATA</t>
  </si>
  <si>
    <t>FROM</t>
  </si>
  <si>
    <t>TO</t>
  </si>
  <si>
    <t>Tc</t>
  </si>
  <si>
    <t>A</t>
  </si>
  <si>
    <t>Runoff</t>
  </si>
  <si>
    <t>Accum.</t>
  </si>
  <si>
    <t>Type</t>
  </si>
  <si>
    <t>m</t>
  </si>
  <si>
    <t>Coeff.</t>
  </si>
  <si>
    <t>Pipe</t>
  </si>
  <si>
    <t>L/s</t>
  </si>
  <si>
    <t>m/s</t>
  </si>
  <si>
    <t>C</t>
  </si>
  <si>
    <t>AC</t>
  </si>
  <si>
    <t>CBMH 3</t>
  </si>
  <si>
    <t>CBMH 2</t>
  </si>
  <si>
    <t>CBMH 1</t>
  </si>
  <si>
    <t>OUTLET</t>
  </si>
  <si>
    <t>CBMH 3A</t>
  </si>
  <si>
    <t>Structure</t>
  </si>
  <si>
    <t>Area</t>
  </si>
  <si>
    <t>STORM SEWER DESIGN SHEET</t>
  </si>
  <si>
    <t>Location:</t>
  </si>
  <si>
    <t xml:space="preserve">Calculated by: </t>
  </si>
  <si>
    <t>Checked by:</t>
  </si>
  <si>
    <t xml:space="preserve">Date: </t>
  </si>
  <si>
    <t>Conc</t>
  </si>
  <si>
    <t xml:space="preserve">Invert </t>
  </si>
  <si>
    <t>Elevation</t>
  </si>
  <si>
    <t>PIPE DATA</t>
  </si>
  <si>
    <t>I</t>
  </si>
  <si>
    <t>Time of Conc.</t>
  </si>
  <si>
    <t>Velocity</t>
  </si>
  <si>
    <t xml:space="preserve">Pipe </t>
  </si>
  <si>
    <t>Length</t>
  </si>
  <si>
    <t>Fall</t>
  </si>
  <si>
    <t>Slope</t>
  </si>
  <si>
    <t>Capacity</t>
  </si>
  <si>
    <t>Pipe Usage</t>
  </si>
  <si>
    <r>
      <t>Q</t>
    </r>
    <r>
      <rPr>
        <vertAlign val="subscript"/>
        <sz val="10"/>
        <rFont val="Arial"/>
        <family val="2"/>
      </rPr>
      <t>ac</t>
    </r>
    <r>
      <rPr>
        <sz val="10"/>
        <rFont val="Arial"/>
      </rPr>
      <t>/Q</t>
    </r>
    <r>
      <rPr>
        <vertAlign val="subscript"/>
        <sz val="10"/>
        <rFont val="Arial"/>
        <family val="2"/>
      </rPr>
      <t>full</t>
    </r>
  </si>
  <si>
    <r>
      <t>Q</t>
    </r>
    <r>
      <rPr>
        <vertAlign val="subscript"/>
        <sz val="10"/>
        <rFont val="Arial"/>
        <family val="2"/>
      </rPr>
      <t>full</t>
    </r>
  </si>
  <si>
    <t>No.</t>
  </si>
  <si>
    <t>ID</t>
  </si>
  <si>
    <t>Catchment</t>
  </si>
  <si>
    <t>ha</t>
  </si>
  <si>
    <t>min</t>
  </si>
  <si>
    <t>mm/hr</t>
  </si>
  <si>
    <t>%</t>
  </si>
  <si>
    <t xml:space="preserve">Design Storm: </t>
  </si>
  <si>
    <t>Project No.:</t>
  </si>
  <si>
    <r>
      <t>V</t>
    </r>
    <r>
      <rPr>
        <vertAlign val="subscript"/>
        <sz val="10"/>
        <rFont val="Arial"/>
        <family val="2"/>
      </rPr>
      <t>full</t>
    </r>
  </si>
  <si>
    <t>Flow</t>
  </si>
  <si>
    <t>York Region IDF Data</t>
  </si>
  <si>
    <r>
      <t>I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 xml:space="preserve"> =2464/(Tc+16)*1.18    (Northern Quadrant)</t>
    </r>
  </si>
  <si>
    <r>
      <t>I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 xml:space="preserve"> =1331.42/[(Tc+5.26)^0.84]   (Southern Quadrant)</t>
    </r>
  </si>
  <si>
    <t>Size</t>
  </si>
  <si>
    <t>Time in Pipe</t>
  </si>
  <si>
    <r>
      <t>Q</t>
    </r>
    <r>
      <rPr>
        <vertAlign val="subscript"/>
        <sz val="10"/>
        <rFont val="Arial"/>
        <family val="2"/>
      </rPr>
      <t>ac</t>
    </r>
    <r>
      <rPr>
        <sz val="10"/>
        <rFont val="Arial"/>
      </rPr>
      <t>=2.78AC</t>
    </r>
    <r>
      <rPr>
        <sz val="10"/>
        <rFont val="Arial"/>
        <family val="2"/>
      </rPr>
      <t>I</t>
    </r>
  </si>
  <si>
    <t>Rainfall Intensity</t>
  </si>
  <si>
    <t>n</t>
  </si>
  <si>
    <t>Remarks</t>
  </si>
  <si>
    <t>Concrete n = 0.013,  HDPE n = 0.013</t>
  </si>
  <si>
    <t>Initial Time of Concentration: 10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</si>
</sst>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/>
    </xf>
    <xf numFmtId="2" fontId="0" fillId="2" borderId="4" xfId="0" applyNumberFormat="1" applyFill="1" applyBorder="1" applyAlignment="1" applyProtection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0" xfId="0" applyNumberFormat="1" applyFill="1"/>
    <xf numFmtId="2" fontId="0" fillId="0" borderId="5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2" fontId="1" fillId="0" borderId="4" xfId="1" applyNumberFormat="1" applyFont="1" applyBorder="1" applyAlignment="1" applyProtection="1">
      <alignment horizontal="center"/>
      <protection locked="0"/>
    </xf>
    <xf numFmtId="2" fontId="1" fillId="2" borderId="4" xfId="1" applyNumberForma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4" fillId="0" borderId="8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16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8" xfId="0" applyFont="1" applyBorder="1" applyAlignment="1"/>
    <xf numFmtId="0" fontId="4" fillId="0" borderId="19" xfId="0" applyFont="1" applyBorder="1" applyAlignment="1"/>
    <xf numFmtId="0" fontId="4" fillId="0" borderId="18" xfId="0" applyFont="1" applyBorder="1" applyAlignment="1">
      <alignment horizontal="left" vertical="center"/>
    </xf>
    <xf numFmtId="0" fontId="6" fillId="0" borderId="1" xfId="0" applyFont="1" applyBorder="1" applyAlignment="1"/>
    <xf numFmtId="2" fontId="0" fillId="0" borderId="12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1" xfId="0" applyBorder="1"/>
    <xf numFmtId="2" fontId="0" fillId="0" borderId="36" xfId="0" applyNumberFormat="1" applyFill="1" applyBorder="1" applyAlignment="1">
      <alignment horizontal="center"/>
    </xf>
    <xf numFmtId="2" fontId="0" fillId="2" borderId="37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justify"/>
    </xf>
    <xf numFmtId="0" fontId="4" fillId="0" borderId="0" xfId="0" applyFont="1" applyBorder="1" applyAlignment="1">
      <alignment horizontal="left" vertical="justify"/>
    </xf>
    <xf numFmtId="0" fontId="4" fillId="0" borderId="9" xfId="0" applyFont="1" applyBorder="1" applyAlignment="1">
      <alignment horizontal="left" vertical="justify"/>
    </xf>
    <xf numFmtId="0" fontId="0" fillId="0" borderId="0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0"/>
  <sheetViews>
    <sheetView tabSelected="1" topLeftCell="C1" zoomScaleNormal="100" zoomScaleSheetLayoutView="55" zoomScalePageLayoutView="130" workbookViewId="0">
      <selection activeCell="I21" sqref="I21"/>
    </sheetView>
  </sheetViews>
  <sheetFormatPr defaultColWidth="9.109375" defaultRowHeight="15" customHeight="1" x14ac:dyDescent="0.25"/>
  <cols>
    <col min="1" max="1" width="12.5546875" style="1" customWidth="1"/>
    <col min="2" max="2" width="11.6640625" style="1" customWidth="1"/>
    <col min="3" max="3" width="13.6640625" style="1" customWidth="1"/>
    <col min="4" max="4" width="11.44140625" style="1" customWidth="1"/>
    <col min="5" max="5" width="12.109375" style="1" bestFit="1" customWidth="1"/>
    <col min="6" max="6" width="12.109375" style="1" customWidth="1"/>
    <col min="7" max="7" width="9.6640625" style="1" bestFit="1" customWidth="1"/>
    <col min="8" max="9" width="9.109375" style="1"/>
    <col min="10" max="10" width="10.6640625" style="1" customWidth="1"/>
    <col min="11" max="11" width="14.33203125" style="1" bestFit="1" customWidth="1"/>
    <col min="12" max="12" width="12.88671875" style="1" customWidth="1"/>
    <col min="13" max="13" width="9.109375" style="1"/>
    <col min="14" max="14" width="9.6640625" style="1" bestFit="1" customWidth="1"/>
    <col min="15" max="16" width="9.109375" style="1"/>
    <col min="18" max="20" width="9.109375" style="1"/>
    <col min="21" max="21" width="11.21875" style="1" bestFit="1" customWidth="1"/>
    <col min="22" max="22" width="11.21875" style="1" customWidth="1"/>
    <col min="23" max="23" width="17" style="1" customWidth="1"/>
    <col min="24" max="16384" width="9.109375" style="1"/>
  </cols>
  <sheetData>
    <row r="1" spans="1:24" ht="30" customHeight="1" thickBot="1" x14ac:dyDescent="0.3">
      <c r="A1" s="87" t="s">
        <v>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4" ht="17.399999999999999" x14ac:dyDescent="0.3">
      <c r="A2" s="23" t="s">
        <v>51</v>
      </c>
      <c r="B2" s="24"/>
      <c r="C2" s="24"/>
      <c r="D2" s="24"/>
      <c r="E2" s="75"/>
      <c r="F2" s="44" t="s">
        <v>54</v>
      </c>
      <c r="G2" s="32"/>
      <c r="H2" s="32"/>
      <c r="I2" s="32"/>
      <c r="J2" s="32"/>
      <c r="K2" s="32"/>
      <c r="L2" s="33"/>
      <c r="M2" s="48" t="s">
        <v>25</v>
      </c>
      <c r="N2" s="21"/>
      <c r="O2" s="53"/>
      <c r="P2" s="21"/>
      <c r="Q2" s="78"/>
      <c r="R2" s="21"/>
      <c r="S2" s="21"/>
      <c r="T2" s="21"/>
      <c r="U2" s="21"/>
      <c r="V2" s="21"/>
      <c r="W2" s="54"/>
    </row>
    <row r="3" spans="1:24" ht="17.399999999999999" x14ac:dyDescent="0.3">
      <c r="A3" s="43" t="s">
        <v>24</v>
      </c>
      <c r="B3" s="20"/>
      <c r="C3" s="20"/>
      <c r="D3" s="20"/>
      <c r="E3" s="76"/>
      <c r="F3" s="95" t="s">
        <v>56</v>
      </c>
      <c r="G3" s="96"/>
      <c r="H3" s="96"/>
      <c r="I3" s="96"/>
      <c r="J3" s="96"/>
      <c r="K3" s="96"/>
      <c r="L3" s="97"/>
      <c r="M3" s="49" t="s">
        <v>26</v>
      </c>
      <c r="N3" s="22"/>
      <c r="O3" s="2"/>
      <c r="P3" s="22"/>
      <c r="Q3" s="79"/>
      <c r="R3" s="22"/>
      <c r="S3" s="22"/>
      <c r="T3" s="22"/>
      <c r="U3" s="22"/>
      <c r="V3" s="22"/>
      <c r="W3" s="25"/>
    </row>
    <row r="4" spans="1:24" ht="17.399999999999999" customHeight="1" x14ac:dyDescent="0.3">
      <c r="A4" s="43"/>
      <c r="B4" s="2"/>
      <c r="C4" s="2"/>
      <c r="D4" s="2"/>
      <c r="E4" s="25"/>
      <c r="F4" s="95" t="s">
        <v>55</v>
      </c>
      <c r="G4" s="98"/>
      <c r="H4" s="98"/>
      <c r="I4" s="98"/>
      <c r="J4" s="98"/>
      <c r="K4" s="98"/>
      <c r="L4" s="99"/>
      <c r="M4" s="49" t="s">
        <v>27</v>
      </c>
      <c r="N4" s="22"/>
      <c r="O4" s="2"/>
      <c r="P4" s="22"/>
      <c r="Q4" s="79"/>
      <c r="R4" s="22"/>
      <c r="S4" s="22"/>
      <c r="T4" s="22"/>
      <c r="U4" s="22"/>
      <c r="V4" s="22"/>
      <c r="W4" s="25"/>
    </row>
    <row r="5" spans="1:24" ht="15" customHeight="1" x14ac:dyDescent="0.3">
      <c r="A5" s="43" t="s">
        <v>50</v>
      </c>
      <c r="B5" s="2"/>
      <c r="C5" s="2"/>
      <c r="D5" s="2"/>
      <c r="E5" s="25"/>
      <c r="F5" s="45"/>
      <c r="G5" s="2"/>
      <c r="H5" s="2"/>
      <c r="I5" s="2"/>
      <c r="J5" s="2"/>
      <c r="K5" s="2"/>
      <c r="L5" s="25"/>
      <c r="M5" s="49"/>
      <c r="N5" s="22"/>
      <c r="O5" s="2"/>
      <c r="P5" s="22"/>
      <c r="Q5" s="79"/>
      <c r="R5" s="22"/>
      <c r="S5" s="22"/>
      <c r="T5" s="22"/>
      <c r="U5" s="22"/>
      <c r="V5" s="22"/>
      <c r="W5" s="25"/>
    </row>
    <row r="6" spans="1:24" ht="15" customHeight="1" thickBot="1" x14ac:dyDescent="0.35">
      <c r="A6" s="42" t="s">
        <v>64</v>
      </c>
      <c r="B6" s="3"/>
      <c r="C6" s="3"/>
      <c r="D6" s="3"/>
      <c r="E6" s="47"/>
      <c r="F6" s="46"/>
      <c r="G6" s="3"/>
      <c r="H6" s="3"/>
      <c r="I6" s="3"/>
      <c r="J6" s="3"/>
      <c r="K6" s="3"/>
      <c r="L6" s="47"/>
      <c r="M6" s="50" t="s">
        <v>63</v>
      </c>
      <c r="N6" s="51"/>
      <c r="O6" s="3"/>
      <c r="P6" s="51"/>
      <c r="Q6" s="80"/>
      <c r="R6" s="51"/>
      <c r="S6" s="51"/>
      <c r="T6" s="51"/>
      <c r="U6" s="51"/>
      <c r="V6" s="51"/>
      <c r="W6" s="47"/>
    </row>
    <row r="7" spans="1:24" ht="15" customHeight="1" thickBot="1" x14ac:dyDescent="0.3">
      <c r="A7" s="85" t="s">
        <v>0</v>
      </c>
      <c r="B7" s="86"/>
      <c r="C7" s="86"/>
      <c r="D7" s="86"/>
      <c r="E7" s="94"/>
      <c r="F7" s="85" t="s">
        <v>1</v>
      </c>
      <c r="G7" s="86"/>
      <c r="H7" s="86"/>
      <c r="I7" s="86"/>
      <c r="J7" s="86"/>
      <c r="K7" s="86"/>
      <c r="L7" s="94"/>
      <c r="M7" s="85" t="s">
        <v>31</v>
      </c>
      <c r="N7" s="86"/>
      <c r="O7" s="86"/>
      <c r="P7" s="86"/>
      <c r="Q7" s="86"/>
      <c r="R7" s="86"/>
      <c r="S7" s="86"/>
      <c r="T7" s="86"/>
      <c r="U7" s="86"/>
      <c r="V7" s="86"/>
      <c r="W7" s="86"/>
    </row>
    <row r="8" spans="1:24" ht="15" customHeight="1" x14ac:dyDescent="0.25">
      <c r="A8" s="90" t="s">
        <v>2</v>
      </c>
      <c r="B8" s="91"/>
      <c r="C8" s="92" t="s">
        <v>3</v>
      </c>
      <c r="D8" s="93"/>
      <c r="E8" s="66" t="s">
        <v>45</v>
      </c>
      <c r="F8" s="61" t="s">
        <v>33</v>
      </c>
      <c r="G8" s="60" t="s">
        <v>22</v>
      </c>
      <c r="H8" s="60" t="s">
        <v>6</v>
      </c>
      <c r="I8" s="60"/>
      <c r="J8" s="60" t="s">
        <v>7</v>
      </c>
      <c r="K8" s="57" t="s">
        <v>60</v>
      </c>
      <c r="L8" s="65" t="s">
        <v>6</v>
      </c>
      <c r="M8" s="57" t="s">
        <v>35</v>
      </c>
      <c r="N8" s="57" t="s">
        <v>11</v>
      </c>
      <c r="O8" s="64" t="s">
        <v>11</v>
      </c>
      <c r="P8" s="57" t="s">
        <v>37</v>
      </c>
      <c r="Q8" s="57"/>
      <c r="R8" s="57" t="s">
        <v>38</v>
      </c>
      <c r="S8" s="60" t="s">
        <v>39</v>
      </c>
      <c r="T8" s="57" t="s">
        <v>34</v>
      </c>
      <c r="U8" s="57" t="s">
        <v>53</v>
      </c>
      <c r="V8" s="54" t="s">
        <v>40</v>
      </c>
      <c r="W8" s="35" t="s">
        <v>62</v>
      </c>
    </row>
    <row r="9" spans="1:24" ht="15" customHeight="1" x14ac:dyDescent="0.35">
      <c r="A9" s="70" t="s">
        <v>21</v>
      </c>
      <c r="B9" s="28" t="s">
        <v>29</v>
      </c>
      <c r="C9" s="28" t="s">
        <v>21</v>
      </c>
      <c r="D9" s="28" t="s">
        <v>29</v>
      </c>
      <c r="E9" s="66" t="s">
        <v>44</v>
      </c>
      <c r="F9" s="56" t="s">
        <v>4</v>
      </c>
      <c r="G9" s="36" t="s">
        <v>5</v>
      </c>
      <c r="H9" s="31" t="s">
        <v>10</v>
      </c>
      <c r="I9" s="31" t="s">
        <v>15</v>
      </c>
      <c r="J9" s="31" t="s">
        <v>15</v>
      </c>
      <c r="K9" s="36" t="s">
        <v>32</v>
      </c>
      <c r="L9" s="66" t="s">
        <v>59</v>
      </c>
      <c r="M9" s="36" t="s">
        <v>36</v>
      </c>
      <c r="N9" s="36" t="s">
        <v>57</v>
      </c>
      <c r="O9" s="40" t="s">
        <v>8</v>
      </c>
      <c r="P9" s="36"/>
      <c r="Q9" s="77" t="s">
        <v>61</v>
      </c>
      <c r="R9" s="36"/>
      <c r="S9" s="36" t="s">
        <v>42</v>
      </c>
      <c r="T9" s="36" t="s">
        <v>52</v>
      </c>
      <c r="U9" s="36" t="s">
        <v>58</v>
      </c>
      <c r="V9" s="34" t="s">
        <v>41</v>
      </c>
      <c r="W9" s="4"/>
    </row>
    <row r="10" spans="1:24" ht="15" customHeight="1" x14ac:dyDescent="0.25">
      <c r="A10" s="71"/>
      <c r="B10" s="29" t="s">
        <v>30</v>
      </c>
      <c r="C10" s="29"/>
      <c r="D10" s="29" t="s">
        <v>30</v>
      </c>
      <c r="E10" s="72"/>
      <c r="F10" s="67"/>
      <c r="G10" s="36"/>
      <c r="H10" s="31" t="s">
        <v>14</v>
      </c>
      <c r="I10" s="31"/>
      <c r="J10" s="31"/>
      <c r="K10" s="36"/>
      <c r="L10" s="66"/>
      <c r="M10" s="36"/>
      <c r="N10" s="31"/>
      <c r="O10" s="39"/>
      <c r="P10" s="31"/>
      <c r="Q10" s="31"/>
      <c r="R10" s="31"/>
      <c r="S10" s="31"/>
      <c r="T10" s="31"/>
      <c r="U10" s="31"/>
      <c r="V10" s="25"/>
      <c r="W10" s="4"/>
    </row>
    <row r="11" spans="1:24" ht="15" customHeight="1" thickBot="1" x14ac:dyDescent="0.3">
      <c r="A11" s="73" t="s">
        <v>43</v>
      </c>
      <c r="B11" s="41" t="s">
        <v>9</v>
      </c>
      <c r="C11" s="37" t="s">
        <v>43</v>
      </c>
      <c r="D11" s="41" t="s">
        <v>9</v>
      </c>
      <c r="E11" s="74"/>
      <c r="F11" s="68" t="s">
        <v>47</v>
      </c>
      <c r="G11" s="58" t="s">
        <v>46</v>
      </c>
      <c r="H11" s="59"/>
      <c r="I11" s="59"/>
      <c r="J11" s="59"/>
      <c r="K11" s="58" t="s">
        <v>48</v>
      </c>
      <c r="L11" s="69" t="s">
        <v>12</v>
      </c>
      <c r="M11" s="68" t="s">
        <v>9</v>
      </c>
      <c r="N11" s="58" t="s">
        <v>9</v>
      </c>
      <c r="O11" s="62"/>
      <c r="P11" s="59"/>
      <c r="Q11" s="59"/>
      <c r="R11" s="58" t="s">
        <v>49</v>
      </c>
      <c r="S11" s="58" t="s">
        <v>12</v>
      </c>
      <c r="T11" s="58" t="s">
        <v>13</v>
      </c>
      <c r="U11" s="58" t="s">
        <v>47</v>
      </c>
      <c r="V11" s="55" t="s">
        <v>49</v>
      </c>
      <c r="W11" s="5"/>
    </row>
    <row r="12" spans="1:24" ht="15" customHeight="1" x14ac:dyDescent="0.25">
      <c r="A12" s="27"/>
      <c r="B12" s="30"/>
      <c r="C12" s="12"/>
      <c r="D12" s="12"/>
      <c r="E12" s="12"/>
      <c r="F12" s="30"/>
      <c r="G12" s="30"/>
      <c r="H12" s="30"/>
      <c r="I12" s="30"/>
      <c r="J12" s="30"/>
      <c r="K12" s="63"/>
      <c r="L12" s="30"/>
      <c r="M12" s="52"/>
      <c r="N12" s="52"/>
      <c r="O12" s="52"/>
      <c r="P12" s="52"/>
      <c r="Q12" s="52"/>
      <c r="R12" s="52"/>
      <c r="S12" s="52"/>
      <c r="T12" s="52"/>
      <c r="U12" s="81"/>
      <c r="V12" s="52"/>
      <c r="W12" s="29"/>
    </row>
    <row r="13" spans="1:24" ht="15" customHeight="1" x14ac:dyDescent="0.25">
      <c r="A13" s="14" t="s">
        <v>18</v>
      </c>
      <c r="B13" s="15"/>
      <c r="C13" s="15" t="s">
        <v>17</v>
      </c>
      <c r="D13" s="15"/>
      <c r="E13" s="15"/>
      <c r="F13" s="6">
        <v>10</v>
      </c>
      <c r="G13" s="16">
        <v>0.2</v>
      </c>
      <c r="H13" s="16">
        <v>0.75</v>
      </c>
      <c r="I13" s="6">
        <f>ROUND(G13*H13,2)</f>
        <v>0.15</v>
      </c>
      <c r="J13" s="6">
        <f>+I13</f>
        <v>0.15</v>
      </c>
      <c r="K13" s="6">
        <f>1331.42/((F13+5.26)^0.84)</f>
        <v>134.93644625572639</v>
      </c>
      <c r="L13" s="6">
        <f>SUM(I13*K13*2.78)</f>
        <v>56.268498088637905</v>
      </c>
      <c r="M13" s="8"/>
      <c r="N13" s="8"/>
      <c r="O13" s="8"/>
      <c r="P13" s="8"/>
      <c r="Q13" s="8"/>
      <c r="R13" s="8"/>
      <c r="S13" s="8"/>
      <c r="T13" s="8"/>
      <c r="U13" s="82"/>
      <c r="V13" s="8"/>
      <c r="W13" s="26"/>
    </row>
    <row r="14" spans="1:24" ht="15" customHeight="1" x14ac:dyDescent="0.25">
      <c r="A14" s="7"/>
      <c r="B14" s="8"/>
      <c r="C14" s="8"/>
      <c r="D14" s="8"/>
      <c r="E14" s="8"/>
      <c r="F14" s="13"/>
      <c r="G14" s="8"/>
      <c r="H14" s="17"/>
      <c r="I14" s="8"/>
      <c r="J14" s="8"/>
      <c r="K14" s="8"/>
      <c r="L14" s="8"/>
      <c r="M14" s="15">
        <v>50</v>
      </c>
      <c r="N14" s="16">
        <v>0.3</v>
      </c>
      <c r="O14" s="15" t="s">
        <v>28</v>
      </c>
      <c r="P14" s="15">
        <f>M14*(R14*0.01)</f>
        <v>0.5</v>
      </c>
      <c r="Q14" s="16">
        <v>1.2999999999999999E-2</v>
      </c>
      <c r="R14" s="18">
        <v>1</v>
      </c>
      <c r="S14" s="15">
        <f>((1/Q14)*(3.14*(N14^2)/4)*((N14/4)^0.666)*((R14*0.01)^0.5)*1000)</f>
        <v>96.818782104873762</v>
      </c>
      <c r="T14" s="15">
        <f>SUM(S14/1000)/(N14^2*3.14/4)</f>
        <v>1.3704003128786095</v>
      </c>
      <c r="U14" s="83">
        <f>SUM((M14/T14)/60)</f>
        <v>0.60809482127369463</v>
      </c>
      <c r="V14" s="84">
        <f>L13/S14</f>
        <v>0.58117337220466236</v>
      </c>
      <c r="W14" s="26"/>
      <c r="X14" s="38"/>
    </row>
    <row r="15" spans="1:24" ht="15" customHeight="1" x14ac:dyDescent="0.25">
      <c r="A15" s="15" t="s">
        <v>17</v>
      </c>
      <c r="B15" s="15"/>
      <c r="C15" s="15" t="s">
        <v>16</v>
      </c>
      <c r="D15" s="15"/>
      <c r="E15" s="15"/>
      <c r="F15" s="6">
        <f>SUM(F13+U14)</f>
        <v>10.608094821273694</v>
      </c>
      <c r="G15" s="16">
        <v>0.2</v>
      </c>
      <c r="H15" s="16">
        <v>0.75</v>
      </c>
      <c r="I15" s="6">
        <f>ROUND(G15*H15,2)</f>
        <v>0.15</v>
      </c>
      <c r="J15" s="6">
        <f>SUM(J13+I15)</f>
        <v>0.3</v>
      </c>
      <c r="K15" s="6">
        <f>2464/(F15+16)*1.18</f>
        <v>109.27200987255127</v>
      </c>
      <c r="L15" s="6">
        <f>SUM(K15*2.78*J15)</f>
        <v>91.132856233707741</v>
      </c>
      <c r="M15" s="8"/>
      <c r="N15" s="17"/>
      <c r="O15" s="8"/>
      <c r="P15" s="8"/>
      <c r="Q15" s="8"/>
      <c r="R15" s="19"/>
      <c r="S15" s="8"/>
      <c r="T15" s="8"/>
      <c r="U15" s="82"/>
      <c r="V15" s="8"/>
      <c r="W15" s="26"/>
    </row>
    <row r="16" spans="1:24" ht="15" customHeight="1" x14ac:dyDescent="0.25">
      <c r="A16" s="7"/>
      <c r="B16" s="8"/>
      <c r="C16" s="8"/>
      <c r="D16" s="8"/>
      <c r="E16" s="8"/>
      <c r="F16" s="8"/>
      <c r="G16" s="8"/>
      <c r="H16" s="17"/>
      <c r="I16" s="8"/>
      <c r="J16" s="8"/>
      <c r="K16" s="8"/>
      <c r="L16" s="8"/>
      <c r="M16" s="15">
        <v>50</v>
      </c>
      <c r="N16" s="16">
        <v>0.3</v>
      </c>
      <c r="O16" s="15" t="s">
        <v>28</v>
      </c>
      <c r="P16" s="15">
        <f>M16*(R16*0.01)</f>
        <v>0.5</v>
      </c>
      <c r="Q16" s="16">
        <v>1.2999999999999999E-2</v>
      </c>
      <c r="R16" s="18">
        <v>1</v>
      </c>
      <c r="S16" s="15">
        <f>((1/Q16)*(3.14*(N16^2)/4)*((N16/4)^0.666)*((R16*0.01)^0.5)*1000)</f>
        <v>96.818782104873762</v>
      </c>
      <c r="T16" s="15">
        <f>SUM(S16/1000)/(N16^2*3.14/4)</f>
        <v>1.3704003128786095</v>
      </c>
      <c r="U16" s="83">
        <f>SUM((M16/T16)/60)</f>
        <v>0.60809482127369463</v>
      </c>
      <c r="V16" s="84">
        <f>L15/S16</f>
        <v>0.94127249127130064</v>
      </c>
      <c r="W16" s="26"/>
    </row>
    <row r="17" spans="1:23" ht="15" customHeight="1" x14ac:dyDescent="0.25">
      <c r="A17" s="15" t="s">
        <v>16</v>
      </c>
      <c r="B17" s="15"/>
      <c r="C17" s="15" t="s">
        <v>20</v>
      </c>
      <c r="D17" s="15"/>
      <c r="E17" s="15"/>
      <c r="F17" s="6">
        <f>SUM(F15+U16)</f>
        <v>11.216189642547388</v>
      </c>
      <c r="G17" s="16">
        <v>0.2</v>
      </c>
      <c r="H17" s="16">
        <v>0.75</v>
      </c>
      <c r="I17" s="6">
        <f>ROUND(G17*H17,2)</f>
        <v>0.15</v>
      </c>
      <c r="J17" s="6">
        <f>SUM(J15+I17)</f>
        <v>0.44999999999999996</v>
      </c>
      <c r="K17" s="6">
        <f>2464/(F17+16)*1.18</f>
        <v>106.83053131929385</v>
      </c>
      <c r="L17" s="6">
        <f>SUM(K17*2.78*J17)</f>
        <v>133.64499468043658</v>
      </c>
      <c r="M17" s="8"/>
      <c r="N17" s="17"/>
      <c r="O17" s="8"/>
      <c r="P17" s="8"/>
      <c r="Q17" s="8"/>
      <c r="R17" s="19"/>
      <c r="S17" s="8"/>
      <c r="T17" s="8"/>
      <c r="U17" s="82"/>
      <c r="V17" s="8"/>
      <c r="W17" s="26"/>
    </row>
    <row r="18" spans="1:23" ht="15" customHeight="1" x14ac:dyDescent="0.25">
      <c r="A18" s="7"/>
      <c r="B18" s="8"/>
      <c r="C18" s="8"/>
      <c r="D18" s="8"/>
      <c r="E18" s="8"/>
      <c r="F18" s="8"/>
      <c r="G18" s="17"/>
      <c r="H18" s="17"/>
      <c r="I18" s="8"/>
      <c r="J18" s="8"/>
      <c r="K18" s="8"/>
      <c r="L18" s="8"/>
      <c r="M18" s="15">
        <v>50</v>
      </c>
      <c r="N18" s="16">
        <v>0.375</v>
      </c>
      <c r="O18" s="15" t="s">
        <v>28</v>
      </c>
      <c r="P18" s="15">
        <f>M18*(R18*0.01)</f>
        <v>0.5</v>
      </c>
      <c r="Q18" s="16">
        <v>1.2999999999999999E-2</v>
      </c>
      <c r="R18" s="18">
        <v>1</v>
      </c>
      <c r="S18" s="15">
        <f>((1/Q18)*(3.14*(N18^2)/4)*((N18/4)^0.666)*((R18*0.01)^0.5)*1000)</f>
        <v>175.51801957459463</v>
      </c>
      <c r="T18" s="15">
        <f>SUM(S18/1000)/(N18^2*3.14/4)</f>
        <v>1.5899721518434615</v>
      </c>
      <c r="U18" s="83">
        <f>SUM((M18/T18)/60)</f>
        <v>0.52411819437663831</v>
      </c>
      <c r="V18" s="84">
        <f>L17/S18</f>
        <v>0.76143176070669971</v>
      </c>
      <c r="W18" s="26"/>
    </row>
    <row r="19" spans="1:23" ht="15" customHeight="1" x14ac:dyDescent="0.25">
      <c r="A19" s="15" t="s">
        <v>20</v>
      </c>
      <c r="B19" s="15"/>
      <c r="C19" s="15" t="s">
        <v>19</v>
      </c>
      <c r="D19" s="15"/>
      <c r="E19" s="15"/>
      <c r="F19" s="10">
        <f>SUM(F17+U18)</f>
        <v>11.740307836924027</v>
      </c>
      <c r="G19" s="16">
        <v>0.2</v>
      </c>
      <c r="H19" s="16">
        <v>0.75</v>
      </c>
      <c r="I19" s="6">
        <f>ROUND(G19*H19,2)</f>
        <v>0.15</v>
      </c>
      <c r="J19" s="6">
        <f>SUM(J17+I19)</f>
        <v>0.6</v>
      </c>
      <c r="K19" s="6">
        <f>2464/(F19+16)*1.18</f>
        <v>104.81210291869634</v>
      </c>
      <c r="L19" s="6">
        <f>SUM(K19*2.78*J19)</f>
        <v>174.82658766838549</v>
      </c>
      <c r="M19" s="8"/>
      <c r="N19" s="17"/>
      <c r="O19" s="8"/>
      <c r="P19" s="8"/>
      <c r="Q19" s="8"/>
      <c r="R19" s="19"/>
      <c r="S19" s="8"/>
      <c r="T19" s="8"/>
      <c r="U19" s="82"/>
      <c r="V19" s="8"/>
      <c r="W19" s="26"/>
    </row>
    <row r="20" spans="1:23" ht="15" customHeight="1" x14ac:dyDescent="0.25">
      <c r="A20" s="7"/>
      <c r="B20" s="8"/>
      <c r="C20" s="8"/>
      <c r="D20" s="8"/>
      <c r="E20" s="8"/>
      <c r="F20" s="11"/>
      <c r="G20" s="17"/>
      <c r="H20" s="17"/>
      <c r="I20" s="8"/>
      <c r="J20" s="8"/>
      <c r="K20" s="8"/>
      <c r="L20" s="8"/>
      <c r="M20" s="15">
        <v>50</v>
      </c>
      <c r="N20" s="16">
        <v>0.4</v>
      </c>
      <c r="O20" s="15" t="s">
        <v>28</v>
      </c>
      <c r="P20" s="15">
        <f>M20*(R20*0.01)</f>
        <v>0.5</v>
      </c>
      <c r="Q20" s="16">
        <v>1.2999999999999999E-2</v>
      </c>
      <c r="R20" s="18">
        <v>1</v>
      </c>
      <c r="S20" s="15">
        <f>((1/Q20)*(3.14*(N20^2)/4)*((N20/4)^0.666)*((R20*0.01)^0.5)*1000)</f>
        <v>208.47130599198073</v>
      </c>
      <c r="T20" s="15">
        <f>SUM(S20/1000)/(N20^2*3.14/4)</f>
        <v>1.6598033916558972</v>
      </c>
      <c r="U20" s="83">
        <f>SUM((M20/T20)/60)</f>
        <v>0.5020674963809787</v>
      </c>
      <c r="V20" s="84">
        <f>L19/S20</f>
        <v>0.83861223412257291</v>
      </c>
      <c r="W20" s="26"/>
    </row>
    <row r="21" spans="1:23" ht="15" customHeight="1" x14ac:dyDescent="0.25">
      <c r="A21" s="15"/>
      <c r="B21" s="15"/>
      <c r="C21" s="15"/>
      <c r="D21" s="15"/>
      <c r="E21" s="15"/>
      <c r="F21" s="10"/>
      <c r="G21" s="16"/>
      <c r="H21" s="16"/>
      <c r="I21" s="6"/>
      <c r="J21" s="6"/>
      <c r="K21" s="6"/>
      <c r="L21" s="6"/>
      <c r="M21" s="8"/>
      <c r="N21" s="17"/>
      <c r="O21" s="8"/>
      <c r="P21" s="8"/>
      <c r="Q21" s="8"/>
      <c r="R21" s="19"/>
      <c r="S21" s="8"/>
      <c r="T21" s="8"/>
      <c r="U21" s="82"/>
      <c r="V21" s="8"/>
      <c r="W21" s="26"/>
    </row>
    <row r="22" spans="1:23" ht="15" customHeight="1" x14ac:dyDescent="0.25">
      <c r="A22" s="7"/>
      <c r="B22" s="8"/>
      <c r="C22" s="8"/>
      <c r="D22" s="8"/>
      <c r="E22" s="8"/>
      <c r="F22" s="11"/>
      <c r="G22" s="17"/>
      <c r="H22" s="17"/>
      <c r="I22" s="8"/>
      <c r="J22" s="8"/>
      <c r="K22" s="8"/>
      <c r="L22" s="8"/>
      <c r="M22" s="15"/>
      <c r="N22" s="16"/>
      <c r="O22" s="15"/>
      <c r="P22" s="15"/>
      <c r="Q22" s="15"/>
      <c r="R22" s="18"/>
      <c r="S22" s="15"/>
      <c r="T22" s="15"/>
      <c r="U22" s="83"/>
      <c r="V22" s="6"/>
      <c r="W22" s="26"/>
    </row>
    <row r="23" spans="1:23" ht="15" customHeight="1" x14ac:dyDescent="0.25">
      <c r="A23" s="15"/>
      <c r="B23" s="15"/>
      <c r="C23" s="15"/>
      <c r="D23" s="15"/>
      <c r="E23" s="15"/>
      <c r="F23" s="10"/>
      <c r="G23" s="16"/>
      <c r="H23" s="16"/>
      <c r="I23" s="6"/>
      <c r="J23" s="6"/>
      <c r="K23" s="6"/>
      <c r="L23" s="6"/>
      <c r="M23" s="8"/>
      <c r="N23" s="17"/>
      <c r="O23" s="8"/>
      <c r="P23" s="8"/>
      <c r="Q23" s="8"/>
      <c r="R23" s="19"/>
      <c r="S23" s="8"/>
      <c r="T23" s="8"/>
      <c r="U23" s="82"/>
      <c r="V23" s="8"/>
      <c r="W23" s="26"/>
    </row>
    <row r="24" spans="1:23" ht="15" customHeight="1" x14ac:dyDescent="0.25">
      <c r="A24" s="7"/>
      <c r="B24" s="8"/>
      <c r="C24" s="8"/>
      <c r="D24" s="8"/>
      <c r="E24" s="8"/>
      <c r="F24" s="11"/>
      <c r="G24" s="17"/>
      <c r="H24" s="17"/>
      <c r="I24" s="8"/>
      <c r="J24" s="8"/>
      <c r="K24" s="8"/>
      <c r="L24" s="8"/>
      <c r="M24" s="15"/>
      <c r="N24" s="16"/>
      <c r="O24" s="15"/>
      <c r="P24" s="15"/>
      <c r="Q24" s="15"/>
      <c r="R24" s="18"/>
      <c r="S24" s="15"/>
      <c r="T24" s="15"/>
      <c r="U24" s="83"/>
      <c r="V24" s="6"/>
      <c r="W24" s="26"/>
    </row>
    <row r="25" spans="1:23" ht="15" customHeight="1" x14ac:dyDescent="0.25">
      <c r="A25" s="14"/>
      <c r="B25" s="15"/>
      <c r="C25" s="15"/>
      <c r="D25" s="15"/>
      <c r="E25" s="15"/>
      <c r="F25" s="10"/>
      <c r="G25" s="16"/>
      <c r="H25" s="16"/>
      <c r="I25" s="6"/>
      <c r="J25" s="6"/>
      <c r="K25" s="6"/>
      <c r="L25" s="6"/>
      <c r="M25" s="8"/>
      <c r="N25" s="17"/>
      <c r="O25" s="8"/>
      <c r="P25" s="8"/>
      <c r="Q25" s="8"/>
      <c r="R25" s="19"/>
      <c r="S25" s="8"/>
      <c r="T25" s="8"/>
      <c r="U25" s="82"/>
      <c r="V25" s="8"/>
      <c r="W25" s="26"/>
    </row>
    <row r="26" spans="1:23" ht="15" customHeight="1" x14ac:dyDescent="0.25">
      <c r="A26" s="7"/>
      <c r="B26" s="8"/>
      <c r="C26" s="8"/>
      <c r="D26" s="8"/>
      <c r="E26" s="8"/>
      <c r="F26" s="11"/>
      <c r="G26" s="17"/>
      <c r="H26" s="17"/>
      <c r="I26" s="8"/>
      <c r="J26" s="8"/>
      <c r="K26" s="8"/>
      <c r="L26" s="8"/>
      <c r="M26" s="15"/>
      <c r="N26" s="16"/>
      <c r="O26" s="15"/>
      <c r="P26" s="15"/>
      <c r="Q26" s="15"/>
      <c r="R26" s="18"/>
      <c r="S26" s="15"/>
      <c r="T26" s="15"/>
      <c r="U26" s="83"/>
      <c r="V26" s="6"/>
      <c r="W26" s="26"/>
    </row>
    <row r="27" spans="1:23" ht="15" customHeight="1" x14ac:dyDescent="0.25">
      <c r="A27" s="14"/>
      <c r="B27" s="15"/>
      <c r="C27" s="15"/>
      <c r="D27" s="15"/>
      <c r="E27" s="15"/>
      <c r="F27" s="10"/>
      <c r="G27" s="16"/>
      <c r="H27" s="16"/>
      <c r="I27" s="6"/>
      <c r="J27" s="6"/>
      <c r="K27" s="6"/>
      <c r="L27" s="6"/>
      <c r="M27" s="8"/>
      <c r="N27" s="17"/>
      <c r="O27" s="8"/>
      <c r="P27" s="8"/>
      <c r="Q27" s="8"/>
      <c r="R27" s="19"/>
      <c r="S27" s="8"/>
      <c r="T27" s="8"/>
      <c r="U27" s="82"/>
      <c r="V27" s="8"/>
      <c r="W27" s="26"/>
    </row>
    <row r="28" spans="1:23" ht="15" customHeight="1" x14ac:dyDescent="0.25">
      <c r="A28" s="7"/>
      <c r="B28" s="8"/>
      <c r="C28" s="8"/>
      <c r="D28" s="8"/>
      <c r="E28" s="8"/>
      <c r="F28" s="11"/>
      <c r="G28" s="17"/>
      <c r="H28" s="17"/>
      <c r="I28" s="8"/>
      <c r="J28" s="8"/>
      <c r="K28" s="8"/>
      <c r="L28" s="8"/>
      <c r="M28" s="15"/>
      <c r="N28" s="16"/>
      <c r="O28" s="15"/>
      <c r="P28" s="15"/>
      <c r="Q28" s="15"/>
      <c r="R28" s="18"/>
      <c r="S28" s="15"/>
      <c r="T28" s="15"/>
      <c r="U28" s="83"/>
      <c r="V28" s="6"/>
      <c r="W28" s="26"/>
    </row>
    <row r="29" spans="1:23" ht="15" customHeight="1" x14ac:dyDescent="0.25">
      <c r="A29" s="14"/>
      <c r="B29" s="15"/>
      <c r="C29" s="15"/>
      <c r="D29" s="15"/>
      <c r="E29" s="15"/>
      <c r="F29" s="10"/>
      <c r="G29" s="16"/>
      <c r="H29" s="16"/>
      <c r="I29" s="6"/>
      <c r="J29" s="6"/>
      <c r="K29" s="6"/>
      <c r="L29" s="6"/>
      <c r="M29" s="8"/>
      <c r="N29" s="17"/>
      <c r="O29" s="8"/>
      <c r="P29" s="8"/>
      <c r="Q29" s="8"/>
      <c r="R29" s="19"/>
      <c r="S29" s="8"/>
      <c r="T29" s="8"/>
      <c r="U29" s="82"/>
      <c r="V29" s="8"/>
      <c r="W29" s="26"/>
    </row>
    <row r="30" spans="1:23" ht="15" customHeight="1" x14ac:dyDescent="0.25">
      <c r="A30" s="7"/>
      <c r="B30" s="8"/>
      <c r="C30" s="8"/>
      <c r="D30" s="8"/>
      <c r="E30" s="8"/>
      <c r="F30" s="11"/>
      <c r="G30" s="17"/>
      <c r="H30" s="17"/>
      <c r="I30" s="8"/>
      <c r="J30" s="8"/>
      <c r="K30" s="8"/>
      <c r="L30" s="8"/>
      <c r="M30" s="15"/>
      <c r="N30" s="16"/>
      <c r="O30" s="15"/>
      <c r="P30" s="15"/>
      <c r="Q30" s="15"/>
      <c r="R30" s="18"/>
      <c r="S30" s="15"/>
      <c r="T30" s="15"/>
      <c r="U30" s="83"/>
      <c r="V30" s="6"/>
      <c r="W30" s="26"/>
    </row>
    <row r="31" spans="1:23" ht="15" customHeight="1" x14ac:dyDescent="0.25">
      <c r="A31" s="14"/>
      <c r="B31" s="15"/>
      <c r="C31" s="15"/>
      <c r="D31" s="15"/>
      <c r="E31" s="15"/>
      <c r="F31" s="10"/>
      <c r="G31" s="16"/>
      <c r="H31" s="16"/>
      <c r="I31" s="6"/>
      <c r="J31" s="6"/>
      <c r="K31" s="6"/>
      <c r="L31" s="6"/>
      <c r="M31" s="8"/>
      <c r="N31" s="17"/>
      <c r="O31" s="8"/>
      <c r="P31" s="8"/>
      <c r="Q31" s="8"/>
      <c r="R31" s="19"/>
      <c r="S31" s="8"/>
      <c r="T31" s="8"/>
      <c r="U31" s="82"/>
      <c r="V31" s="8"/>
      <c r="W31" s="26"/>
    </row>
    <row r="32" spans="1:23" ht="15" customHeight="1" x14ac:dyDescent="0.25">
      <c r="A32" s="7"/>
      <c r="B32" s="8"/>
      <c r="C32" s="8"/>
      <c r="D32" s="8"/>
      <c r="E32" s="8"/>
      <c r="F32" s="11"/>
      <c r="G32" s="17"/>
      <c r="H32" s="17"/>
      <c r="I32" s="8"/>
      <c r="J32" s="8"/>
      <c r="K32" s="8"/>
      <c r="L32" s="8"/>
      <c r="M32" s="15"/>
      <c r="N32" s="16"/>
      <c r="O32" s="15"/>
      <c r="P32" s="15"/>
      <c r="Q32" s="15"/>
      <c r="R32" s="18"/>
      <c r="S32" s="15"/>
      <c r="T32" s="15"/>
      <c r="U32" s="83"/>
      <c r="V32" s="6"/>
      <c r="W32" s="26"/>
    </row>
    <row r="33" spans="1:23" ht="15" customHeight="1" x14ac:dyDescent="0.25">
      <c r="A33" s="14"/>
      <c r="B33" s="15"/>
      <c r="C33" s="15"/>
      <c r="D33" s="15"/>
      <c r="E33" s="15"/>
      <c r="F33" s="10"/>
      <c r="G33" s="16"/>
      <c r="H33" s="16"/>
      <c r="I33" s="6"/>
      <c r="J33" s="6"/>
      <c r="K33" s="6"/>
      <c r="L33" s="6"/>
      <c r="M33" s="8"/>
      <c r="N33" s="17"/>
      <c r="O33" s="8"/>
      <c r="P33" s="8"/>
      <c r="Q33" s="8"/>
      <c r="R33" s="19"/>
      <c r="S33" s="8"/>
      <c r="T33" s="8"/>
      <c r="U33" s="82"/>
      <c r="V33" s="8"/>
      <c r="W33" s="26"/>
    </row>
    <row r="34" spans="1:23" ht="15" customHeight="1" x14ac:dyDescent="0.25">
      <c r="A34" s="7"/>
      <c r="B34" s="8"/>
      <c r="C34" s="8"/>
      <c r="D34" s="8"/>
      <c r="E34" s="8"/>
      <c r="F34" s="11"/>
      <c r="G34" s="17"/>
      <c r="H34" s="17"/>
      <c r="I34" s="8"/>
      <c r="J34" s="8"/>
      <c r="K34" s="8"/>
      <c r="L34" s="8"/>
      <c r="M34" s="15"/>
      <c r="N34" s="16"/>
      <c r="O34" s="15"/>
      <c r="P34" s="15"/>
      <c r="Q34" s="15"/>
      <c r="R34" s="18"/>
      <c r="S34" s="15"/>
      <c r="T34" s="15"/>
      <c r="U34" s="83"/>
      <c r="V34" s="6"/>
      <c r="W34" s="26"/>
    </row>
    <row r="35" spans="1:23" ht="15" customHeight="1" x14ac:dyDescent="0.25">
      <c r="A35" s="14"/>
      <c r="B35" s="15"/>
      <c r="C35" s="15"/>
      <c r="D35" s="15"/>
      <c r="E35" s="15"/>
      <c r="F35" s="10"/>
      <c r="G35" s="16"/>
      <c r="H35" s="16"/>
      <c r="I35" s="6"/>
      <c r="J35" s="6"/>
      <c r="K35" s="6"/>
      <c r="L35" s="6"/>
      <c r="M35" s="8"/>
      <c r="N35" s="17"/>
      <c r="O35" s="8"/>
      <c r="P35" s="8"/>
      <c r="Q35" s="8"/>
      <c r="R35" s="19"/>
      <c r="S35" s="8"/>
      <c r="T35" s="8"/>
      <c r="U35" s="82"/>
      <c r="V35" s="8"/>
      <c r="W35" s="26"/>
    </row>
    <row r="36" spans="1:23" ht="15" customHeight="1" x14ac:dyDescent="0.25">
      <c r="A36" s="7"/>
      <c r="B36" s="8"/>
      <c r="C36" s="8"/>
      <c r="D36" s="8"/>
      <c r="E36" s="8"/>
      <c r="F36" s="11"/>
      <c r="G36" s="17"/>
      <c r="H36" s="17"/>
      <c r="I36" s="8"/>
      <c r="J36" s="8"/>
      <c r="K36" s="8"/>
      <c r="L36" s="8"/>
      <c r="M36" s="15"/>
      <c r="N36" s="16"/>
      <c r="O36" s="15"/>
      <c r="P36" s="15"/>
      <c r="Q36" s="15"/>
      <c r="R36" s="18"/>
      <c r="S36" s="15"/>
      <c r="T36" s="15"/>
      <c r="U36" s="83"/>
      <c r="V36" s="6"/>
      <c r="W36" s="26"/>
    </row>
    <row r="37" spans="1:23" ht="15" customHeight="1" x14ac:dyDescent="0.25">
      <c r="A37" s="14"/>
      <c r="B37" s="15"/>
      <c r="C37" s="15"/>
      <c r="D37" s="15"/>
      <c r="E37" s="15"/>
      <c r="F37" s="10"/>
      <c r="G37" s="16"/>
      <c r="H37" s="16"/>
      <c r="I37" s="6"/>
      <c r="J37" s="6"/>
      <c r="K37" s="6"/>
      <c r="L37" s="6"/>
      <c r="M37" s="8"/>
      <c r="N37" s="17"/>
      <c r="O37" s="8"/>
      <c r="P37" s="8"/>
      <c r="Q37" s="8"/>
      <c r="R37" s="19"/>
      <c r="S37" s="8"/>
      <c r="T37" s="8"/>
      <c r="U37" s="82"/>
      <c r="V37" s="8"/>
      <c r="W37" s="26"/>
    </row>
    <row r="38" spans="1:23" ht="15" customHeight="1" x14ac:dyDescent="0.25">
      <c r="A38" s="7"/>
      <c r="B38" s="8"/>
      <c r="C38" s="8"/>
      <c r="D38" s="8"/>
      <c r="E38" s="8"/>
      <c r="F38" s="11"/>
      <c r="G38" s="17"/>
      <c r="H38" s="17"/>
      <c r="I38" s="8"/>
      <c r="J38" s="8"/>
      <c r="K38" s="8"/>
      <c r="L38" s="8"/>
      <c r="M38" s="15"/>
      <c r="N38" s="16"/>
      <c r="O38" s="15"/>
      <c r="P38" s="15"/>
      <c r="Q38" s="15"/>
      <c r="R38" s="18"/>
      <c r="S38" s="15"/>
      <c r="T38" s="15"/>
      <c r="U38" s="83"/>
      <c r="V38" s="6"/>
      <c r="W38" s="26"/>
    </row>
    <row r="39" spans="1:23" ht="15" customHeight="1" x14ac:dyDescent="0.25">
      <c r="A39" s="14"/>
      <c r="B39" s="15"/>
      <c r="C39" s="15"/>
      <c r="D39" s="15"/>
      <c r="E39" s="15"/>
      <c r="F39" s="10"/>
      <c r="G39" s="16"/>
      <c r="H39" s="16"/>
      <c r="I39" s="6"/>
      <c r="J39" s="6"/>
      <c r="K39" s="6"/>
      <c r="L39" s="6"/>
      <c r="M39" s="8"/>
      <c r="N39" s="17"/>
      <c r="O39" s="8"/>
      <c r="P39" s="8"/>
      <c r="Q39" s="8"/>
      <c r="R39" s="19"/>
      <c r="S39" s="8"/>
      <c r="T39" s="8"/>
      <c r="U39" s="82"/>
      <c r="V39" s="8"/>
      <c r="W39" s="26"/>
    </row>
    <row r="40" spans="1:23" ht="15" customHeight="1" x14ac:dyDescent="0.25">
      <c r="A40" s="7"/>
      <c r="B40" s="8"/>
      <c r="C40" s="8"/>
      <c r="D40" s="8"/>
      <c r="E40" s="8"/>
      <c r="F40" s="11"/>
      <c r="G40" s="17"/>
      <c r="H40" s="17"/>
      <c r="I40" s="8"/>
      <c r="J40" s="8"/>
      <c r="K40" s="8"/>
      <c r="L40" s="8"/>
      <c r="M40" s="15"/>
      <c r="N40" s="16"/>
      <c r="O40" s="15"/>
      <c r="P40" s="15"/>
      <c r="Q40" s="15"/>
      <c r="R40" s="18"/>
      <c r="S40" s="15"/>
      <c r="T40" s="15"/>
      <c r="U40" s="83"/>
      <c r="V40" s="6"/>
      <c r="W40" s="26"/>
    </row>
    <row r="41" spans="1:23" ht="15" customHeight="1" x14ac:dyDescent="0.25">
      <c r="A41" s="14"/>
      <c r="B41" s="15"/>
      <c r="C41" s="15"/>
      <c r="D41" s="15"/>
      <c r="E41" s="15"/>
      <c r="F41" s="10"/>
      <c r="G41" s="16"/>
      <c r="H41" s="16"/>
      <c r="I41" s="6"/>
      <c r="J41" s="6"/>
      <c r="K41" s="6"/>
      <c r="L41" s="6"/>
      <c r="M41" s="8"/>
      <c r="N41" s="17"/>
      <c r="O41" s="8"/>
      <c r="P41" s="8"/>
      <c r="Q41" s="8"/>
      <c r="R41" s="19"/>
      <c r="S41" s="8"/>
      <c r="T41" s="8"/>
      <c r="U41" s="82"/>
      <c r="V41" s="8"/>
      <c r="W41" s="26"/>
    </row>
    <row r="42" spans="1:23" ht="15" customHeight="1" x14ac:dyDescent="0.25">
      <c r="A42" s="7"/>
      <c r="B42" s="8"/>
      <c r="C42" s="8"/>
      <c r="D42" s="8"/>
      <c r="E42" s="8"/>
      <c r="F42" s="9"/>
      <c r="G42" s="17"/>
      <c r="H42" s="17"/>
      <c r="I42" s="8"/>
      <c r="J42" s="8"/>
      <c r="K42" s="8"/>
      <c r="L42" s="8"/>
      <c r="M42" s="15"/>
      <c r="N42" s="16"/>
      <c r="O42" s="15"/>
      <c r="P42" s="15"/>
      <c r="Q42" s="15"/>
      <c r="R42" s="18"/>
      <c r="S42" s="15"/>
      <c r="T42" s="15"/>
      <c r="U42" s="83"/>
      <c r="V42" s="6"/>
      <c r="W42" s="26"/>
    </row>
    <row r="43" spans="1:23" ht="15" customHeight="1" x14ac:dyDescent="0.25">
      <c r="A43" s="14"/>
      <c r="B43" s="15"/>
      <c r="C43" s="15"/>
      <c r="D43" s="15"/>
      <c r="E43" s="15"/>
      <c r="F43" s="10"/>
      <c r="G43" s="16"/>
      <c r="H43" s="16"/>
      <c r="I43" s="6"/>
      <c r="J43" s="6"/>
      <c r="K43" s="6"/>
      <c r="L43" s="6"/>
      <c r="M43" s="8"/>
      <c r="N43" s="17"/>
      <c r="O43" s="8"/>
      <c r="P43" s="8"/>
      <c r="Q43" s="8"/>
      <c r="R43" s="19"/>
      <c r="S43" s="8"/>
      <c r="T43" s="8"/>
      <c r="U43" s="82"/>
      <c r="V43" s="8"/>
      <c r="W43" s="26"/>
    </row>
    <row r="44" spans="1:23" ht="15" customHeight="1" x14ac:dyDescent="0.25">
      <c r="A44" s="7"/>
      <c r="B44" s="8"/>
      <c r="C44" s="8"/>
      <c r="D44" s="8"/>
      <c r="E44" s="8"/>
      <c r="F44" s="9"/>
      <c r="G44" s="17"/>
      <c r="H44" s="17"/>
      <c r="I44" s="8"/>
      <c r="J44" s="8"/>
      <c r="K44" s="8"/>
      <c r="L44" s="8"/>
      <c r="M44" s="15"/>
      <c r="N44" s="16"/>
      <c r="O44" s="15"/>
      <c r="P44" s="15"/>
      <c r="Q44" s="15"/>
      <c r="R44" s="18"/>
      <c r="S44" s="15"/>
      <c r="T44" s="15"/>
      <c r="U44" s="83"/>
      <c r="V44" s="6"/>
      <c r="W44" s="26"/>
    </row>
    <row r="45" spans="1:23" ht="15" customHeight="1" x14ac:dyDescent="0.25">
      <c r="A45" s="14"/>
      <c r="B45" s="15"/>
      <c r="C45" s="15"/>
      <c r="D45" s="15"/>
      <c r="E45" s="15"/>
      <c r="F45" s="10"/>
      <c r="G45" s="16"/>
      <c r="H45" s="16"/>
      <c r="I45" s="6"/>
      <c r="J45" s="6"/>
      <c r="K45" s="6"/>
      <c r="L45" s="6"/>
      <c r="M45" s="8"/>
      <c r="N45" s="17"/>
      <c r="O45" s="8"/>
      <c r="P45" s="8"/>
      <c r="Q45" s="8"/>
      <c r="R45" s="19"/>
      <c r="S45" s="8"/>
      <c r="T45" s="8"/>
      <c r="U45" s="82"/>
      <c r="V45" s="8"/>
      <c r="W45" s="26"/>
    </row>
    <row r="46" spans="1:23" ht="15" customHeight="1" x14ac:dyDescent="0.25">
      <c r="A46" s="7"/>
      <c r="B46" s="8"/>
      <c r="C46" s="8"/>
      <c r="D46" s="8"/>
      <c r="E46" s="8"/>
      <c r="F46" s="9"/>
      <c r="G46" s="17"/>
      <c r="H46" s="17"/>
      <c r="I46" s="8"/>
      <c r="J46" s="8"/>
      <c r="K46" s="8"/>
      <c r="L46" s="8"/>
      <c r="M46" s="15"/>
      <c r="N46" s="16"/>
      <c r="O46" s="15"/>
      <c r="P46" s="15"/>
      <c r="Q46" s="15"/>
      <c r="R46" s="18"/>
      <c r="S46" s="15"/>
      <c r="T46" s="15"/>
      <c r="U46" s="83"/>
      <c r="V46" s="6"/>
      <c r="W46" s="26"/>
    </row>
    <row r="47" spans="1:23" ht="15" customHeight="1" x14ac:dyDescent="0.25">
      <c r="A47" s="14"/>
      <c r="B47" s="15"/>
      <c r="C47" s="15"/>
      <c r="D47" s="15"/>
      <c r="E47" s="15"/>
      <c r="F47" s="10"/>
      <c r="G47" s="16"/>
      <c r="H47" s="16"/>
      <c r="I47" s="6"/>
      <c r="J47" s="6"/>
      <c r="K47" s="6"/>
      <c r="L47" s="6"/>
      <c r="M47" s="8"/>
      <c r="N47" s="17"/>
      <c r="O47" s="8"/>
      <c r="P47" s="8"/>
      <c r="Q47" s="8"/>
      <c r="R47" s="19"/>
      <c r="S47" s="8"/>
      <c r="T47" s="8"/>
      <c r="U47" s="82"/>
      <c r="V47" s="8"/>
      <c r="W47" s="26"/>
    </row>
    <row r="48" spans="1:23" ht="15" customHeight="1" x14ac:dyDescent="0.25">
      <c r="A48" s="7"/>
      <c r="B48" s="8"/>
      <c r="C48" s="8"/>
      <c r="D48" s="8"/>
      <c r="E48" s="8"/>
      <c r="F48" s="9"/>
      <c r="G48" s="17"/>
      <c r="H48" s="17"/>
      <c r="I48" s="8"/>
      <c r="J48" s="8"/>
      <c r="K48" s="8"/>
      <c r="L48" s="8"/>
      <c r="M48" s="15"/>
      <c r="N48" s="16"/>
      <c r="O48" s="15"/>
      <c r="P48" s="15"/>
      <c r="Q48" s="15"/>
      <c r="R48" s="18"/>
      <c r="S48" s="15"/>
      <c r="T48" s="15"/>
      <c r="U48" s="83"/>
      <c r="V48" s="6"/>
      <c r="W48" s="26"/>
    </row>
    <row r="49" spans="1:23" ht="15" customHeight="1" x14ac:dyDescent="0.25">
      <c r="A49" s="14"/>
      <c r="B49" s="15"/>
      <c r="C49" s="15"/>
      <c r="D49" s="15"/>
      <c r="E49" s="15"/>
      <c r="F49" s="10"/>
      <c r="G49" s="16"/>
      <c r="H49" s="16"/>
      <c r="I49" s="6"/>
      <c r="J49" s="6"/>
      <c r="K49" s="6"/>
      <c r="L49" s="6"/>
      <c r="M49" s="8"/>
      <c r="N49" s="17"/>
      <c r="O49" s="8"/>
      <c r="P49" s="8"/>
      <c r="Q49" s="8"/>
      <c r="R49" s="19"/>
      <c r="S49" s="8"/>
      <c r="T49" s="8"/>
      <c r="U49" s="82"/>
      <c r="V49" s="8"/>
      <c r="W49" s="26"/>
    </row>
    <row r="50" spans="1:23" ht="15" customHeight="1" x14ac:dyDescent="0.25">
      <c r="A50" s="7"/>
      <c r="B50" s="8"/>
      <c r="C50" s="8"/>
      <c r="D50" s="8"/>
      <c r="E50" s="8"/>
      <c r="F50" s="9"/>
      <c r="G50" s="17"/>
      <c r="H50" s="17"/>
      <c r="I50" s="8"/>
      <c r="J50" s="8"/>
      <c r="K50" s="8"/>
      <c r="L50" s="8"/>
      <c r="M50" s="15"/>
      <c r="N50" s="16"/>
      <c r="O50" s="15"/>
      <c r="P50" s="15"/>
      <c r="Q50" s="15"/>
      <c r="R50" s="18"/>
      <c r="S50" s="15"/>
      <c r="T50" s="15"/>
      <c r="U50" s="83"/>
      <c r="V50" s="6"/>
      <c r="W50" s="26"/>
    </row>
  </sheetData>
  <mergeCells count="8">
    <mergeCell ref="M7:W7"/>
    <mergeCell ref="A1:W1"/>
    <mergeCell ref="A8:B8"/>
    <mergeCell ref="C8:D8"/>
    <mergeCell ref="A7:E7"/>
    <mergeCell ref="F7:L7"/>
    <mergeCell ref="F3:L3"/>
    <mergeCell ref="F4:L4"/>
  </mergeCells>
  <phoneticPr fontId="3" type="noConversion"/>
  <printOptions horizontalCentered="1"/>
  <pageMargins left="0.5" right="0.5" top="0.75" bottom="0.75" header="0.5" footer="0.5"/>
  <pageSetup paperSize="17" scale="82" orientation="landscape" verticalDpi="300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Storm Sewer Run #1</vt:lpstr>
      <vt:lpstr>'Storm Sewer Run #1'!Print_Area</vt:lpstr>
    </vt:vector>
  </TitlesOfParts>
  <Company>Region of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Storm Sewer Design Sheet</dc:title>
  <dc:subject>Storm Sewer Design Sheets</dc:subject>
  <dc:creator>Sean Woods;Beata.Rancourt@york.ca</dc:creator>
  <cp:lastModifiedBy>Rancourt, Beata</cp:lastModifiedBy>
  <cp:lastPrinted>2020-05-04T20:28:20Z</cp:lastPrinted>
  <dcterms:created xsi:type="dcterms:W3CDTF">1997-04-21T15:09:14Z</dcterms:created>
  <dcterms:modified xsi:type="dcterms:W3CDTF">2023-01-31T19:48:06Z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931630874</vt:i4>
  </property>
  <property fmtid="{D5CDD505-2E9C-101B-9397-08002B2CF9AE}" pid="3" name="_EmailSubject">
    <vt:lpwstr>Appendices</vt:lpwstr>
  </property>
  <property fmtid="{D5CDD505-2E9C-101B-9397-08002B2CF9AE}" pid="4" name="_AuthorEmail">
    <vt:lpwstr>Katie.Harvey@region.york.on.ca</vt:lpwstr>
  </property>
  <property fmtid="{D5CDD505-2E9C-101B-9397-08002B2CF9AE}" pid="5" name="_AuthorEmailDisplayName">
    <vt:lpwstr>Harvey, Katie</vt:lpwstr>
  </property>
  <property fmtid="{D5CDD505-2E9C-101B-9397-08002B2CF9AE}" pid="6" name="_ReviewingToolsShownOnce">
    <vt:lpwstr/>
  </property>
</Properties>
</file>